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activeTab="0"/>
  </bookViews>
  <sheets>
    <sheet name="条件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nasu</author>
  </authors>
  <commentList>
    <comment ref="D16" authorId="0">
      <text>
        <r>
          <rPr>
            <sz val="9"/>
            <color indexed="10"/>
            <rFont val="ＭＳ Ｐゴシック"/>
            <family val="3"/>
          </rPr>
          <t>最初の数字が、この温度で圧を維持する時間</t>
        </r>
      </text>
    </comment>
  </commentList>
</comments>
</file>

<file path=xl/sharedStrings.xml><?xml version="1.0" encoding="utf-8"?>
<sst xmlns="http://schemas.openxmlformats.org/spreadsheetml/2006/main" count="86" uniqueCount="50">
  <si>
    <t>温度プログラム</t>
  </si>
  <si>
    <t>オートクレーブ成形機</t>
  </si>
  <si>
    <t>ステップ</t>
  </si>
  <si>
    <t>TSV</t>
  </si>
  <si>
    <t>TIME</t>
  </si>
  <si>
    <t>PID</t>
  </si>
  <si>
    <t>EV1</t>
  </si>
  <si>
    <t>EVa1</t>
  </si>
  <si>
    <t>EVb1</t>
  </si>
  <si>
    <t>EV2</t>
  </si>
  <si>
    <t>EVa2</t>
  </si>
  <si>
    <t>EVb2</t>
  </si>
  <si>
    <t>EV3</t>
  </si>
  <si>
    <t>EVa3</t>
  </si>
  <si>
    <t>EVb3</t>
  </si>
  <si>
    <t>EV4</t>
  </si>
  <si>
    <t>圧力プログラム</t>
  </si>
  <si>
    <t>動作内容</t>
  </si>
  <si>
    <t>降温開始</t>
  </si>
  <si>
    <t>降温終了</t>
  </si>
  <si>
    <t>過温異常</t>
  </si>
  <si>
    <t>EV値</t>
  </si>
  <si>
    <t>Eva値</t>
  </si>
  <si>
    <t>ONタイム</t>
  </si>
  <si>
    <t>EVb値</t>
  </si>
  <si>
    <t>OFFタイム</t>
  </si>
  <si>
    <t>偏差（±）</t>
  </si>
  <si>
    <t>内容</t>
  </si>
  <si>
    <t>初期温度</t>
  </si>
  <si>
    <t>昇温</t>
  </si>
  <si>
    <t>保持</t>
  </si>
  <si>
    <t>降温</t>
  </si>
  <si>
    <t>PID値</t>
  </si>
  <si>
    <t>圧力(kgf/cm2)</t>
  </si>
  <si>
    <t>排気開始</t>
  </si>
  <si>
    <t>排気終了</t>
  </si>
  <si>
    <t>バッグ開放</t>
  </si>
  <si>
    <t>加圧源切替</t>
  </si>
  <si>
    <t>過加圧異常</t>
  </si>
  <si>
    <t>初期圧力</t>
  </si>
  <si>
    <t>加圧</t>
  </si>
  <si>
    <t>減圧</t>
  </si>
  <si>
    <t>終了保持</t>
  </si>
  <si>
    <t>Prog　No.</t>
  </si>
  <si>
    <t>ｽﾃｯﾌﾟ終了</t>
  </si>
  <si>
    <t>－</t>
  </si>
  <si>
    <t>動作</t>
  </si>
  <si>
    <t>初期圧力</t>
  </si>
  <si>
    <t>昇温速度は、８℃／min程度がMAXです（温度範囲による）。</t>
  </si>
  <si>
    <t>○○株式会社
△△テスト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</si>
</sst>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9.65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sz val="2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  <font>
      <sz val="11"/>
      <color rgb="FFFF0000"/>
      <name val="ＭＳ Ｐゴシック"/>
      <family val="3"/>
    </font>
    <font>
      <sz val="22"/>
      <color rgb="FF0070C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 style="thin"/>
      <right style="dotted"/>
      <top style="thick">
        <color indexed="12"/>
      </top>
      <bottom style="thin"/>
    </border>
    <border>
      <left style="dotted"/>
      <right style="dotted"/>
      <top style="thick">
        <color indexed="12"/>
      </top>
      <bottom style="thin"/>
    </border>
    <border>
      <left style="dotted"/>
      <right style="thin"/>
      <top style="thick">
        <color indexed="12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ck">
        <color indexed="12"/>
      </bottom>
    </border>
    <border>
      <left style="dotted"/>
      <right style="dotted"/>
      <top style="thin"/>
      <bottom style="thick">
        <color indexed="12"/>
      </bottom>
    </border>
    <border>
      <left style="dotted"/>
      <right style="thin"/>
      <top style="thin"/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34" borderId="25" xfId="0" applyFill="1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Font="1" applyBorder="1" applyAlignment="1" applyProtection="1">
      <alignment/>
      <protection locked="0"/>
    </xf>
    <xf numFmtId="0" fontId="0" fillId="34" borderId="31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34" borderId="32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0" fontId="46" fillId="34" borderId="31" xfId="0" applyFont="1" applyFill="1" applyBorder="1" applyAlignment="1" applyProtection="1">
      <alignment/>
      <protection locked="0"/>
    </xf>
    <xf numFmtId="0" fontId="46" fillId="0" borderId="3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38" borderId="33" xfId="0" applyFill="1" applyBorder="1" applyAlignment="1">
      <alignment horizontal="center" vertical="center" shrinkToFit="1"/>
    </xf>
    <xf numFmtId="0" fontId="0" fillId="38" borderId="13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8" borderId="33" xfId="0" applyFill="1" applyBorder="1" applyAlignment="1">
      <alignment/>
    </xf>
    <xf numFmtId="0" fontId="0" fillId="38" borderId="13" xfId="0" applyFill="1" applyBorder="1" applyAlignment="1">
      <alignment/>
    </xf>
    <xf numFmtId="0" fontId="0" fillId="35" borderId="33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6" borderId="33" xfId="0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0" fillId="37" borderId="33" xfId="0" applyFill="1" applyBorder="1" applyAlignment="1">
      <alignment horizontal="center" vertical="center" shrinkToFit="1"/>
    </xf>
    <xf numFmtId="0" fontId="0" fillId="37" borderId="13" xfId="0" applyFill="1" applyBorder="1" applyAlignment="1">
      <alignment horizontal="center" vertical="center" shrinkToFit="1"/>
    </xf>
    <xf numFmtId="0" fontId="0" fillId="38" borderId="10" xfId="0" applyFill="1" applyBorder="1" applyAlignment="1">
      <alignment/>
    </xf>
    <xf numFmtId="0" fontId="0" fillId="0" borderId="34" xfId="0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39" borderId="40" xfId="0" applyFill="1" applyBorder="1" applyAlignment="1" applyProtection="1">
      <alignment/>
      <protection locked="0"/>
    </xf>
    <xf numFmtId="0" fontId="0" fillId="39" borderId="41" xfId="0" applyFill="1" applyBorder="1" applyAlignment="1" applyProtection="1">
      <alignment/>
      <protection locked="0"/>
    </xf>
    <xf numFmtId="0" fontId="0" fillId="39" borderId="42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425"/>
          <c:w val="0.94375"/>
          <c:h val="0.9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'条件1'!$A$3</c:f>
              <c:strCache>
                <c:ptCount val="1"/>
                <c:pt idx="0">
                  <c:v>温度プログラム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'条件1'!$Q$10:$Q$17</c:f>
              <c:numCache/>
            </c:numRef>
          </c:xVal>
          <c:yVal>
            <c:numRef>
              <c:f>'条件1'!$R$10:$R$17</c:f>
              <c:numCache/>
            </c:numRef>
          </c:yVal>
          <c:smooth val="0"/>
        </c:ser>
        <c:axId val="7807495"/>
        <c:axId val="3158592"/>
      </c:scatterChart>
      <c:scatterChart>
        <c:scatterStyle val="lineMarker"/>
        <c:varyColors val="0"/>
        <c:ser>
          <c:idx val="1"/>
          <c:order val="1"/>
          <c:tx>
            <c:strRef>
              <c:f>'条件1'!$A$20</c:f>
              <c:strCache>
                <c:ptCount val="1"/>
                <c:pt idx="0">
                  <c:v>圧力プログラム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'条件1'!$Q$29:$Q$36</c:f>
              <c:numCache/>
            </c:numRef>
          </c:xVal>
          <c:yVal>
            <c:numRef>
              <c:f>'条件1'!$R$29:$R$36</c:f>
              <c:numCache/>
            </c:numRef>
          </c:yVal>
          <c:smooth val="0"/>
        </c:ser>
        <c:axId val="28427329"/>
        <c:axId val="54519370"/>
      </c:scatterChart>
      <c:valAx>
        <c:axId val="78074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592"/>
        <c:crossesAt val="0"/>
        <c:crossBetween val="midCat"/>
        <c:dispUnits/>
      </c:valAx>
      <c:valAx>
        <c:axId val="315859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7495"/>
        <c:crosses val="autoZero"/>
        <c:crossBetween val="midCat"/>
        <c:dispUnits/>
        <c:majorUnit val="100"/>
        <c:minorUnit val="20"/>
      </c:valAx>
      <c:valAx>
        <c:axId val="28427329"/>
        <c:scaling>
          <c:orientation val="minMax"/>
        </c:scaling>
        <c:axPos val="b"/>
        <c:delete val="1"/>
        <c:majorTickMark val="out"/>
        <c:minorTickMark val="none"/>
        <c:tickLblPos val="none"/>
        <c:crossAx val="54519370"/>
        <c:crossesAt val="0"/>
        <c:crossBetween val="midCat"/>
        <c:dispUnits/>
      </c:valAx>
      <c:valAx>
        <c:axId val="54519370"/>
        <c:scaling>
          <c:orientation val="minMax"/>
          <c:max val="12"/>
          <c:min val="0"/>
        </c:scaling>
        <c:axPos val="l"/>
        <c:minorGridlines>
          <c:spPr>
            <a:ln w="3175">
              <a:solidFill>
                <a:srgbClr val="0000FF"/>
              </a:solidFill>
              <a:prstDash val="dash"/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7329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0625"/>
          <c:w val="0.222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2</xdr:row>
      <xdr:rowOff>95250</xdr:rowOff>
    </xdr:from>
    <xdr:to>
      <xdr:col>24</xdr:col>
      <xdr:colOff>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038850" y="657225"/>
        <a:ext cx="55340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4">
      <selection activeCell="G19" sqref="G19"/>
    </sheetView>
  </sheetViews>
  <sheetFormatPr defaultColWidth="9.00390625" defaultRowHeight="13.5"/>
  <cols>
    <col min="1" max="1" width="8.125" style="0" customWidth="1"/>
    <col min="2" max="2" width="6.125" style="0" customWidth="1"/>
    <col min="3" max="15" width="4.875" style="0" customWidth="1"/>
    <col min="17" max="18" width="5.625" style="0" customWidth="1"/>
  </cols>
  <sheetData>
    <row r="1" spans="1:16" ht="30.75" customHeight="1">
      <c r="A1" s="46" t="s">
        <v>1</v>
      </c>
      <c r="E1" s="51"/>
      <c r="F1" s="52"/>
      <c r="G1" s="53" t="s">
        <v>49</v>
      </c>
      <c r="H1" s="54"/>
      <c r="I1" s="54"/>
      <c r="J1" s="54"/>
      <c r="K1" s="54"/>
      <c r="L1" s="54"/>
      <c r="M1" s="54"/>
      <c r="N1" s="54"/>
      <c r="O1" s="54"/>
      <c r="P1" s="50" t="str">
        <f ca="1">RIGHT(CELL("filename",W2),LEN(CELL("filename",W2))-FIND("]",CELL("filename",W2)))</f>
        <v>条件1</v>
      </c>
    </row>
    <row r="3" spans="1:15" ht="13.5">
      <c r="A3" s="2" t="s">
        <v>0</v>
      </c>
      <c r="B3" s="3"/>
      <c r="C3" s="67" t="s">
        <v>27</v>
      </c>
      <c r="D3" s="67"/>
      <c r="E3" s="6" t="s">
        <v>32</v>
      </c>
      <c r="H3" s="55" t="s">
        <v>17</v>
      </c>
      <c r="I3" s="56"/>
      <c r="J3" s="61" t="s">
        <v>21</v>
      </c>
      <c r="K3" s="62"/>
      <c r="L3" s="63" t="s">
        <v>22</v>
      </c>
      <c r="M3" s="64"/>
      <c r="N3" s="65" t="s">
        <v>24</v>
      </c>
      <c r="O3" s="66"/>
    </row>
    <row r="4" spans="1:15" ht="13.5">
      <c r="A4" t="s">
        <v>43</v>
      </c>
      <c r="B4" s="9">
        <v>6</v>
      </c>
      <c r="C4" s="67" t="s">
        <v>28</v>
      </c>
      <c r="D4" s="67"/>
      <c r="E4" s="1">
        <v>1</v>
      </c>
      <c r="H4" s="55" t="s">
        <v>18</v>
      </c>
      <c r="I4" s="56"/>
      <c r="J4" s="57">
        <v>1</v>
      </c>
      <c r="K4" s="58"/>
      <c r="L4" s="57" t="s">
        <v>23</v>
      </c>
      <c r="M4" s="58"/>
      <c r="N4" s="57" t="s">
        <v>25</v>
      </c>
      <c r="O4" s="58"/>
    </row>
    <row r="5" spans="3:15" ht="13.5">
      <c r="C5" s="67" t="s">
        <v>29</v>
      </c>
      <c r="D5" s="67"/>
      <c r="E5" s="1">
        <v>1</v>
      </c>
      <c r="H5" s="55" t="s">
        <v>19</v>
      </c>
      <c r="I5" s="56"/>
      <c r="J5" s="57">
        <v>2</v>
      </c>
      <c r="K5" s="58"/>
      <c r="L5" s="57" t="s">
        <v>23</v>
      </c>
      <c r="M5" s="58"/>
      <c r="N5" s="57" t="s">
        <v>25</v>
      </c>
      <c r="O5" s="58"/>
    </row>
    <row r="6" spans="3:15" ht="13.5">
      <c r="C6" s="67" t="s">
        <v>30</v>
      </c>
      <c r="D6" s="67"/>
      <c r="E6" s="1">
        <v>2</v>
      </c>
      <c r="H6" s="55" t="s">
        <v>20</v>
      </c>
      <c r="I6" s="56"/>
      <c r="J6" s="57">
        <v>10</v>
      </c>
      <c r="K6" s="58"/>
      <c r="L6" s="57">
        <v>3</v>
      </c>
      <c r="M6" s="58"/>
      <c r="N6" s="57" t="s">
        <v>26</v>
      </c>
      <c r="O6" s="58"/>
    </row>
    <row r="7" spans="3:15" ht="13.5">
      <c r="C7" s="67" t="s">
        <v>31</v>
      </c>
      <c r="D7" s="67"/>
      <c r="E7" s="1">
        <v>3</v>
      </c>
      <c r="H7" s="55" t="s">
        <v>44</v>
      </c>
      <c r="I7" s="56"/>
      <c r="J7" s="57">
        <v>0</v>
      </c>
      <c r="K7" s="58"/>
      <c r="L7" s="57" t="s">
        <v>45</v>
      </c>
      <c r="M7" s="58"/>
      <c r="N7" s="57" t="s">
        <v>45</v>
      </c>
      <c r="O7" s="58"/>
    </row>
    <row r="8" ht="14.25" thickBot="1">
      <c r="E8" s="4"/>
    </row>
    <row r="9" spans="1:15" ht="14.25" thickBot="1">
      <c r="A9" s="10" t="s">
        <v>46</v>
      </c>
      <c r="B9" s="15" t="s">
        <v>2</v>
      </c>
      <c r="C9" s="16" t="s">
        <v>3</v>
      </c>
      <c r="D9" s="16" t="s">
        <v>4</v>
      </c>
      <c r="E9" s="17" t="s">
        <v>5</v>
      </c>
      <c r="F9" s="18" t="s">
        <v>6</v>
      </c>
      <c r="G9" s="19" t="s">
        <v>7</v>
      </c>
      <c r="H9" s="20" t="s">
        <v>8</v>
      </c>
      <c r="I9" s="18" t="s">
        <v>9</v>
      </c>
      <c r="J9" s="19" t="s">
        <v>10</v>
      </c>
      <c r="K9" s="20" t="s">
        <v>11</v>
      </c>
      <c r="L9" s="18" t="s">
        <v>12</v>
      </c>
      <c r="M9" s="19" t="s">
        <v>13</v>
      </c>
      <c r="N9" s="20" t="s">
        <v>14</v>
      </c>
      <c r="O9" s="21" t="s">
        <v>15</v>
      </c>
    </row>
    <row r="10" spans="1:18" ht="14.25" thickTop="1">
      <c r="A10" t="s">
        <v>28</v>
      </c>
      <c r="B10" s="30">
        <v>1</v>
      </c>
      <c r="C10" s="38">
        <v>20</v>
      </c>
      <c r="D10" s="22">
        <v>0</v>
      </c>
      <c r="E10" s="68">
        <v>1</v>
      </c>
      <c r="F10" s="72">
        <v>10</v>
      </c>
      <c r="G10" s="73">
        <v>3</v>
      </c>
      <c r="H10" s="74">
        <v>50</v>
      </c>
      <c r="I10" s="72">
        <v>0</v>
      </c>
      <c r="J10" s="73"/>
      <c r="K10" s="74"/>
      <c r="L10" s="72"/>
      <c r="M10" s="73"/>
      <c r="N10" s="74"/>
      <c r="O10" s="24"/>
      <c r="Q10">
        <f>D10</f>
        <v>0</v>
      </c>
      <c r="R10">
        <f aca="true" t="shared" si="0" ref="R10:R17">C10</f>
        <v>20</v>
      </c>
    </row>
    <row r="11" spans="1:18" ht="13.5">
      <c r="A11" t="str">
        <f aca="true" t="shared" si="1" ref="A11:A17">IF((E11=1)*(C11&gt;C10),"昇温",IF((E11=2)*(C11=C10),"保持",IF((E11=3)*(C11&lt;C10),"降温",IF(E11="","","エラー"))))</f>
        <v>昇温</v>
      </c>
      <c r="B11" s="31">
        <v>2</v>
      </c>
      <c r="C11" s="39">
        <v>40</v>
      </c>
      <c r="D11" s="11">
        <f>D30</f>
        <v>10</v>
      </c>
      <c r="E11" s="69">
        <v>1</v>
      </c>
      <c r="F11" s="75">
        <v>0</v>
      </c>
      <c r="G11" s="76"/>
      <c r="H11" s="77"/>
      <c r="I11" s="75"/>
      <c r="J11" s="76"/>
      <c r="K11" s="77"/>
      <c r="L11" s="75"/>
      <c r="M11" s="76"/>
      <c r="N11" s="77"/>
      <c r="O11" s="25"/>
      <c r="Q11">
        <f aca="true" t="shared" si="2" ref="Q11:Q17">Q10+D11</f>
        <v>10</v>
      </c>
      <c r="R11">
        <f t="shared" si="0"/>
        <v>40</v>
      </c>
    </row>
    <row r="12" spans="1:18" ht="13.5">
      <c r="A12" t="str">
        <f t="shared" si="1"/>
        <v>保持</v>
      </c>
      <c r="B12" s="32">
        <v>3</v>
      </c>
      <c r="C12" s="40">
        <v>40</v>
      </c>
      <c r="D12" s="49">
        <v>1</v>
      </c>
      <c r="E12" s="70">
        <v>2</v>
      </c>
      <c r="F12" s="78">
        <v>0</v>
      </c>
      <c r="G12" s="79"/>
      <c r="H12" s="80"/>
      <c r="I12" s="78"/>
      <c r="J12" s="79"/>
      <c r="K12" s="80"/>
      <c r="L12" s="78"/>
      <c r="M12" s="79"/>
      <c r="N12" s="80"/>
      <c r="O12" s="26"/>
      <c r="Q12">
        <f t="shared" si="2"/>
        <v>11</v>
      </c>
      <c r="R12">
        <f t="shared" si="0"/>
        <v>40</v>
      </c>
    </row>
    <row r="13" spans="1:18" ht="13.5">
      <c r="A13" t="str">
        <f t="shared" si="1"/>
        <v>昇温</v>
      </c>
      <c r="B13" s="31">
        <v>4</v>
      </c>
      <c r="C13" s="47">
        <v>200</v>
      </c>
      <c r="D13" s="11">
        <f>ROUNDUP((C13-C12)/8,0)</f>
        <v>20</v>
      </c>
      <c r="E13" s="69">
        <v>1</v>
      </c>
      <c r="F13" s="75">
        <v>0</v>
      </c>
      <c r="G13" s="76"/>
      <c r="H13" s="77"/>
      <c r="I13" s="75"/>
      <c r="J13" s="76"/>
      <c r="K13" s="77"/>
      <c r="L13" s="75"/>
      <c r="M13" s="76"/>
      <c r="N13" s="77"/>
      <c r="O13" s="25"/>
      <c r="Q13">
        <f t="shared" si="2"/>
        <v>31</v>
      </c>
      <c r="R13">
        <f t="shared" si="0"/>
        <v>200</v>
      </c>
    </row>
    <row r="14" spans="1:18" ht="13.5">
      <c r="A14" t="str">
        <f t="shared" si="1"/>
        <v>保持</v>
      </c>
      <c r="B14" s="32">
        <v>5</v>
      </c>
      <c r="C14" s="48">
        <v>200</v>
      </c>
      <c r="D14" s="49">
        <v>20</v>
      </c>
      <c r="E14" s="70">
        <v>2</v>
      </c>
      <c r="F14" s="78">
        <v>0</v>
      </c>
      <c r="G14" s="79"/>
      <c r="H14" s="80"/>
      <c r="I14" s="78"/>
      <c r="J14" s="79"/>
      <c r="K14" s="80"/>
      <c r="L14" s="78"/>
      <c r="M14" s="79"/>
      <c r="N14" s="80"/>
      <c r="O14" s="26"/>
      <c r="Q14">
        <f t="shared" si="2"/>
        <v>51</v>
      </c>
      <c r="R14">
        <f t="shared" si="0"/>
        <v>200</v>
      </c>
    </row>
    <row r="15" spans="1:18" ht="13.5">
      <c r="A15" t="str">
        <f t="shared" si="1"/>
        <v>降温</v>
      </c>
      <c r="B15" s="31">
        <v>6</v>
      </c>
      <c r="C15" s="39">
        <v>40</v>
      </c>
      <c r="D15" s="11">
        <f>ROUNDUP((C14-C15)/8,0)</f>
        <v>20</v>
      </c>
      <c r="E15" s="69">
        <v>3</v>
      </c>
      <c r="F15" s="75">
        <v>1</v>
      </c>
      <c r="G15" s="76">
        <v>0</v>
      </c>
      <c r="H15" s="77">
        <f>SUM(D15:D16)</f>
        <v>31</v>
      </c>
      <c r="I15" s="75">
        <v>0</v>
      </c>
      <c r="J15" s="76"/>
      <c r="K15" s="77"/>
      <c r="L15" s="75"/>
      <c r="M15" s="76"/>
      <c r="N15" s="77"/>
      <c r="O15" s="25"/>
      <c r="Q15">
        <f t="shared" si="2"/>
        <v>71</v>
      </c>
      <c r="R15">
        <f t="shared" si="0"/>
        <v>40</v>
      </c>
    </row>
    <row r="16" spans="1:18" ht="13.5">
      <c r="A16" t="str">
        <f t="shared" si="1"/>
        <v>保持</v>
      </c>
      <c r="B16" s="32">
        <v>7</v>
      </c>
      <c r="C16" s="40">
        <v>40</v>
      </c>
      <c r="D16" s="49">
        <f>0+D32+D33</f>
        <v>11</v>
      </c>
      <c r="E16" s="70">
        <v>2</v>
      </c>
      <c r="F16" s="81">
        <v>1</v>
      </c>
      <c r="G16" s="82">
        <v>0</v>
      </c>
      <c r="H16" s="83">
        <f>D16</f>
        <v>11</v>
      </c>
      <c r="I16" s="81">
        <v>2</v>
      </c>
      <c r="J16" s="82">
        <f>D16-1</f>
        <v>10</v>
      </c>
      <c r="K16" s="83">
        <f>D16</f>
        <v>11</v>
      </c>
      <c r="L16" s="81">
        <v>0</v>
      </c>
      <c r="M16" s="79"/>
      <c r="N16" s="80"/>
      <c r="O16" s="26"/>
      <c r="Q16">
        <f t="shared" si="2"/>
        <v>82</v>
      </c>
      <c r="R16">
        <f t="shared" si="0"/>
        <v>40</v>
      </c>
    </row>
    <row r="17" spans="1:18" ht="14.25" thickBot="1">
      <c r="A17">
        <f t="shared" si="1"/>
      </c>
      <c r="B17" s="33">
        <v>8</v>
      </c>
      <c r="C17" s="41"/>
      <c r="D17" s="27"/>
      <c r="E17" s="71"/>
      <c r="F17" s="84"/>
      <c r="G17" s="85"/>
      <c r="H17" s="86"/>
      <c r="I17" s="84"/>
      <c r="J17" s="85"/>
      <c r="K17" s="86"/>
      <c r="L17" s="84"/>
      <c r="M17" s="85"/>
      <c r="N17" s="86"/>
      <c r="O17" s="29"/>
      <c r="Q17">
        <f t="shared" si="2"/>
        <v>82</v>
      </c>
      <c r="R17">
        <f t="shared" si="0"/>
        <v>0</v>
      </c>
    </row>
    <row r="18" spans="2:15" ht="13.5">
      <c r="B18" s="42"/>
      <c r="C18" s="43"/>
      <c r="D18" s="43">
        <f>SUM(D10:D17)</f>
        <v>82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ht="61.5" customHeight="1">
      <c r="D19" s="45" t="s">
        <v>48</v>
      </c>
    </row>
    <row r="20" spans="1:15" ht="13.5">
      <c r="A20" s="3" t="s">
        <v>16</v>
      </c>
      <c r="B20" s="2"/>
      <c r="C20" s="59" t="s">
        <v>27</v>
      </c>
      <c r="D20" s="60"/>
      <c r="E20" s="6" t="s">
        <v>32</v>
      </c>
      <c r="H20" s="55" t="s">
        <v>17</v>
      </c>
      <c r="I20" s="56"/>
      <c r="J20" s="61" t="s">
        <v>21</v>
      </c>
      <c r="K20" s="62"/>
      <c r="L20" s="63" t="s">
        <v>22</v>
      </c>
      <c r="M20" s="64"/>
      <c r="N20" s="65" t="s">
        <v>24</v>
      </c>
      <c r="O20" s="66"/>
    </row>
    <row r="21" spans="1:15" ht="13.5">
      <c r="A21" t="s">
        <v>43</v>
      </c>
      <c r="B21" s="9">
        <f>B4</f>
        <v>6</v>
      </c>
      <c r="C21" s="59" t="s">
        <v>39</v>
      </c>
      <c r="D21" s="60"/>
      <c r="E21" s="1">
        <v>1</v>
      </c>
      <c r="H21" s="55" t="s">
        <v>34</v>
      </c>
      <c r="I21" s="56"/>
      <c r="J21" s="57">
        <v>1</v>
      </c>
      <c r="K21" s="58"/>
      <c r="L21" s="57" t="s">
        <v>23</v>
      </c>
      <c r="M21" s="58"/>
      <c r="N21" s="57" t="s">
        <v>25</v>
      </c>
      <c r="O21" s="58"/>
    </row>
    <row r="22" spans="3:15" ht="13.5">
      <c r="C22" s="59" t="s">
        <v>40</v>
      </c>
      <c r="D22" s="60"/>
      <c r="E22" s="1">
        <v>1</v>
      </c>
      <c r="H22" s="55" t="s">
        <v>35</v>
      </c>
      <c r="I22" s="56"/>
      <c r="J22" s="57">
        <v>2</v>
      </c>
      <c r="K22" s="58"/>
      <c r="L22" s="57" t="s">
        <v>23</v>
      </c>
      <c r="M22" s="58"/>
      <c r="N22" s="57" t="s">
        <v>25</v>
      </c>
      <c r="O22" s="58"/>
    </row>
    <row r="23" spans="3:15" ht="13.5">
      <c r="C23" s="59" t="s">
        <v>30</v>
      </c>
      <c r="D23" s="60"/>
      <c r="E23" s="1">
        <v>2</v>
      </c>
      <c r="H23" s="55" t="s">
        <v>36</v>
      </c>
      <c r="I23" s="56"/>
      <c r="J23" s="57">
        <v>3</v>
      </c>
      <c r="K23" s="58"/>
      <c r="L23" s="57" t="s">
        <v>23</v>
      </c>
      <c r="M23" s="58"/>
      <c r="N23" s="57" t="s">
        <v>25</v>
      </c>
      <c r="O23" s="58"/>
    </row>
    <row r="24" spans="3:15" ht="13.5">
      <c r="C24" s="59" t="s">
        <v>41</v>
      </c>
      <c r="D24" s="60"/>
      <c r="E24" s="1">
        <v>3</v>
      </c>
      <c r="H24" s="55" t="s">
        <v>37</v>
      </c>
      <c r="I24" s="56"/>
      <c r="J24" s="57">
        <v>9</v>
      </c>
      <c r="K24" s="58"/>
      <c r="L24" s="57">
        <v>1</v>
      </c>
      <c r="M24" s="58"/>
      <c r="N24" s="57" t="s">
        <v>33</v>
      </c>
      <c r="O24" s="58"/>
    </row>
    <row r="25" spans="3:15" ht="13.5">
      <c r="C25" s="59" t="s">
        <v>42</v>
      </c>
      <c r="D25" s="60"/>
      <c r="E25" s="1">
        <v>4</v>
      </c>
      <c r="H25" s="55" t="s">
        <v>38</v>
      </c>
      <c r="I25" s="56"/>
      <c r="J25" s="57">
        <v>10</v>
      </c>
      <c r="K25" s="58"/>
      <c r="L25" s="57">
        <v>3</v>
      </c>
      <c r="M25" s="58"/>
      <c r="N25" s="57" t="s">
        <v>26</v>
      </c>
      <c r="O25" s="58"/>
    </row>
    <row r="26" spans="3:15" ht="13.5">
      <c r="C26" s="8"/>
      <c r="D26" s="8"/>
      <c r="E26" s="7"/>
      <c r="H26" s="55" t="s">
        <v>44</v>
      </c>
      <c r="I26" s="56"/>
      <c r="J26" s="57">
        <v>0</v>
      </c>
      <c r="K26" s="58"/>
      <c r="L26" s="57" t="s">
        <v>45</v>
      </c>
      <c r="M26" s="58"/>
      <c r="N26" s="57" t="s">
        <v>45</v>
      </c>
      <c r="O26" s="58"/>
    </row>
    <row r="27" ht="14.25" thickBot="1">
      <c r="E27" s="4"/>
    </row>
    <row r="28" spans="2:15" ht="14.25" thickBot="1">
      <c r="B28" s="5" t="s">
        <v>2</v>
      </c>
      <c r="C28" s="16" t="s">
        <v>3</v>
      </c>
      <c r="D28" s="16" t="s">
        <v>4</v>
      </c>
      <c r="E28" s="17" t="s">
        <v>5</v>
      </c>
      <c r="F28" s="18" t="s">
        <v>6</v>
      </c>
      <c r="G28" s="19" t="s">
        <v>7</v>
      </c>
      <c r="H28" s="20" t="s">
        <v>8</v>
      </c>
      <c r="I28" s="18" t="s">
        <v>9</v>
      </c>
      <c r="J28" s="19" t="s">
        <v>10</v>
      </c>
      <c r="K28" s="20" t="s">
        <v>11</v>
      </c>
      <c r="L28" s="18" t="s">
        <v>12</v>
      </c>
      <c r="M28" s="19" t="s">
        <v>13</v>
      </c>
      <c r="N28" s="20" t="s">
        <v>14</v>
      </c>
      <c r="O28" s="21" t="s">
        <v>15</v>
      </c>
    </row>
    <row r="29" spans="1:18" ht="14.25" thickTop="1">
      <c r="A29" t="s">
        <v>47</v>
      </c>
      <c r="B29" s="34">
        <v>1</v>
      </c>
      <c r="C29" s="38">
        <v>0</v>
      </c>
      <c r="D29" s="22">
        <v>0</v>
      </c>
      <c r="E29" s="23">
        <v>1</v>
      </c>
      <c r="F29" s="72">
        <v>10</v>
      </c>
      <c r="G29" s="73">
        <v>3</v>
      </c>
      <c r="H29" s="74">
        <v>1</v>
      </c>
      <c r="I29" s="72">
        <v>0</v>
      </c>
      <c r="J29" s="73"/>
      <c r="K29" s="74"/>
      <c r="L29" s="72"/>
      <c r="M29" s="73"/>
      <c r="N29" s="74"/>
      <c r="O29" s="24"/>
      <c r="Q29">
        <f>D29</f>
        <v>0</v>
      </c>
      <c r="R29">
        <f aca="true" t="shared" si="3" ref="R29:R36">C29</f>
        <v>0</v>
      </c>
    </row>
    <row r="30" spans="1:18" ht="13.5">
      <c r="A30" t="str">
        <f aca="true" t="shared" si="4" ref="A30:A36">IF((E30=1)*(C30&gt;C29),"加圧",IF((E30=2)*(C30=C29),"保持",IF((E30=3)*(C30&lt;C29),"減圧",IF((E30=4)*(C30=C29),"終了保持",IF(E30="","","エラー")))))</f>
        <v>加圧</v>
      </c>
      <c r="B30" s="35">
        <v>2</v>
      </c>
      <c r="C30" s="47">
        <v>10</v>
      </c>
      <c r="D30" s="11">
        <f>ROUNDUP((C30-C29)/1,0)</f>
        <v>10</v>
      </c>
      <c r="E30" s="12">
        <v>1</v>
      </c>
      <c r="F30" s="75">
        <v>0</v>
      </c>
      <c r="G30" s="76"/>
      <c r="H30" s="77"/>
      <c r="I30" s="75"/>
      <c r="J30" s="76"/>
      <c r="K30" s="77"/>
      <c r="L30" s="75"/>
      <c r="M30" s="76"/>
      <c r="N30" s="77"/>
      <c r="O30" s="25"/>
      <c r="Q30">
        <f aca="true" t="shared" si="5" ref="Q30:Q36">Q29+D30</f>
        <v>10</v>
      </c>
      <c r="R30">
        <f t="shared" si="3"/>
        <v>10</v>
      </c>
    </row>
    <row r="31" spans="1:18" ht="13.5">
      <c r="A31" t="str">
        <f t="shared" si="4"/>
        <v>保持</v>
      </c>
      <c r="B31" s="36">
        <v>3</v>
      </c>
      <c r="C31" s="48">
        <v>10</v>
      </c>
      <c r="D31" s="13">
        <f>D11+D12+D13+D14+D15+D16-D30-D32-D33</f>
        <v>61</v>
      </c>
      <c r="E31" s="14">
        <v>2</v>
      </c>
      <c r="F31" s="78">
        <v>0</v>
      </c>
      <c r="G31" s="79"/>
      <c r="H31" s="80"/>
      <c r="I31" s="78"/>
      <c r="J31" s="79"/>
      <c r="K31" s="80"/>
      <c r="L31" s="78"/>
      <c r="M31" s="79"/>
      <c r="N31" s="80"/>
      <c r="O31" s="26"/>
      <c r="Q31">
        <f t="shared" si="5"/>
        <v>71</v>
      </c>
      <c r="R31">
        <f t="shared" si="3"/>
        <v>10</v>
      </c>
    </row>
    <row r="32" spans="1:18" ht="13.5">
      <c r="A32" t="str">
        <f t="shared" si="4"/>
        <v>減圧</v>
      </c>
      <c r="B32" s="35">
        <v>4</v>
      </c>
      <c r="C32" s="39">
        <v>0</v>
      </c>
      <c r="D32" s="11">
        <f>ROUNDUP((C31-C32)/1,0)</f>
        <v>10</v>
      </c>
      <c r="E32" s="12">
        <v>3</v>
      </c>
      <c r="F32" s="75">
        <v>1</v>
      </c>
      <c r="G32" s="76">
        <v>0</v>
      </c>
      <c r="H32" s="77">
        <f>SUM(D32:D33)</f>
        <v>11</v>
      </c>
      <c r="I32" s="75"/>
      <c r="J32" s="76"/>
      <c r="K32" s="77"/>
      <c r="L32" s="75"/>
      <c r="M32" s="76"/>
      <c r="N32" s="77"/>
      <c r="O32" s="25"/>
      <c r="Q32">
        <f t="shared" si="5"/>
        <v>81</v>
      </c>
      <c r="R32">
        <f t="shared" si="3"/>
        <v>0</v>
      </c>
    </row>
    <row r="33" spans="1:18" ht="13.5">
      <c r="A33" t="str">
        <f t="shared" si="4"/>
        <v>終了保持</v>
      </c>
      <c r="B33" s="36">
        <v>5</v>
      </c>
      <c r="C33" s="40">
        <v>0</v>
      </c>
      <c r="D33" s="13">
        <v>1</v>
      </c>
      <c r="E33" s="14">
        <v>4</v>
      </c>
      <c r="F33" s="78">
        <v>1</v>
      </c>
      <c r="G33" s="79">
        <v>0</v>
      </c>
      <c r="H33" s="83">
        <v>1</v>
      </c>
      <c r="I33" s="81">
        <v>2</v>
      </c>
      <c r="J33" s="82">
        <f>C33</f>
        <v>0</v>
      </c>
      <c r="K33" s="83">
        <f>D33</f>
        <v>1</v>
      </c>
      <c r="L33" s="81">
        <v>0</v>
      </c>
      <c r="M33" s="79"/>
      <c r="N33" s="80"/>
      <c r="O33" s="26"/>
      <c r="Q33">
        <f t="shared" si="5"/>
        <v>82</v>
      </c>
      <c r="R33">
        <f t="shared" si="3"/>
        <v>0</v>
      </c>
    </row>
    <row r="34" spans="1:18" ht="13.5">
      <c r="A34">
        <f t="shared" si="4"/>
      </c>
      <c r="B34" s="35">
        <v>6</v>
      </c>
      <c r="C34" s="39"/>
      <c r="D34" s="11"/>
      <c r="E34" s="12"/>
      <c r="F34" s="75"/>
      <c r="G34" s="76"/>
      <c r="H34" s="77"/>
      <c r="I34" s="75"/>
      <c r="J34" s="76"/>
      <c r="K34" s="77"/>
      <c r="L34" s="75"/>
      <c r="M34" s="76"/>
      <c r="N34" s="77"/>
      <c r="O34" s="25"/>
      <c r="Q34">
        <f t="shared" si="5"/>
        <v>82</v>
      </c>
      <c r="R34">
        <f t="shared" si="3"/>
        <v>0</v>
      </c>
    </row>
    <row r="35" spans="1:18" ht="13.5">
      <c r="A35">
        <f t="shared" si="4"/>
      </c>
      <c r="B35" s="36">
        <v>7</v>
      </c>
      <c r="C35" s="40"/>
      <c r="D35" s="13"/>
      <c r="E35" s="14"/>
      <c r="F35" s="78"/>
      <c r="G35" s="79"/>
      <c r="H35" s="80"/>
      <c r="I35" s="78"/>
      <c r="J35" s="79"/>
      <c r="K35" s="80"/>
      <c r="L35" s="78"/>
      <c r="M35" s="79"/>
      <c r="N35" s="80"/>
      <c r="O35" s="26"/>
      <c r="Q35">
        <f t="shared" si="5"/>
        <v>82</v>
      </c>
      <c r="R35">
        <f t="shared" si="3"/>
        <v>0</v>
      </c>
    </row>
    <row r="36" spans="1:18" ht="14.25" thickBot="1">
      <c r="A36">
        <f t="shared" si="4"/>
      </c>
      <c r="B36" s="37">
        <v>8</v>
      </c>
      <c r="C36" s="41"/>
      <c r="D36" s="27"/>
      <c r="E36" s="28"/>
      <c r="F36" s="84"/>
      <c r="G36" s="85"/>
      <c r="H36" s="86"/>
      <c r="I36" s="84"/>
      <c r="J36" s="85"/>
      <c r="K36" s="86"/>
      <c r="L36" s="84"/>
      <c r="M36" s="85"/>
      <c r="N36" s="86"/>
      <c r="O36" s="29"/>
      <c r="Q36">
        <f t="shared" si="5"/>
        <v>82</v>
      </c>
      <c r="R36">
        <f t="shared" si="3"/>
        <v>0</v>
      </c>
    </row>
    <row r="37" ht="13.5">
      <c r="D37">
        <f>SUM(D29:D36)</f>
        <v>82</v>
      </c>
    </row>
  </sheetData>
  <sheetProtection/>
  <mergeCells count="60">
    <mergeCell ref="C5:D5"/>
    <mergeCell ref="H5:I5"/>
    <mergeCell ref="J5:K5"/>
    <mergeCell ref="L5:M5"/>
    <mergeCell ref="N5:O5"/>
    <mergeCell ref="C3:D3"/>
    <mergeCell ref="H3:I3"/>
    <mergeCell ref="J3:K3"/>
    <mergeCell ref="L3:M3"/>
    <mergeCell ref="N3:O3"/>
    <mergeCell ref="C7:D7"/>
    <mergeCell ref="H7:I7"/>
    <mergeCell ref="J7:K7"/>
    <mergeCell ref="L7:M7"/>
    <mergeCell ref="N7:O7"/>
    <mergeCell ref="C4:D4"/>
    <mergeCell ref="H4:I4"/>
    <mergeCell ref="J4:K4"/>
    <mergeCell ref="L4:M4"/>
    <mergeCell ref="N4:O4"/>
    <mergeCell ref="C21:D21"/>
    <mergeCell ref="H21:I21"/>
    <mergeCell ref="J21:K21"/>
    <mergeCell ref="L21:M21"/>
    <mergeCell ref="N21:O21"/>
    <mergeCell ref="C6:D6"/>
    <mergeCell ref="H6:I6"/>
    <mergeCell ref="J6:K6"/>
    <mergeCell ref="L6:M6"/>
    <mergeCell ref="N6:O6"/>
    <mergeCell ref="C23:D23"/>
    <mergeCell ref="H23:I23"/>
    <mergeCell ref="J23:K23"/>
    <mergeCell ref="L23:M23"/>
    <mergeCell ref="N23:O23"/>
    <mergeCell ref="C20:D20"/>
    <mergeCell ref="H20:I20"/>
    <mergeCell ref="J20:K20"/>
    <mergeCell ref="L20:M20"/>
    <mergeCell ref="N20:O20"/>
    <mergeCell ref="C25:D25"/>
    <mergeCell ref="H25:I25"/>
    <mergeCell ref="J25:K25"/>
    <mergeCell ref="L25:M25"/>
    <mergeCell ref="N25:O25"/>
    <mergeCell ref="C22:D22"/>
    <mergeCell ref="H22:I22"/>
    <mergeCell ref="J22:K22"/>
    <mergeCell ref="L22:M22"/>
    <mergeCell ref="N22:O22"/>
    <mergeCell ref="G1:O1"/>
    <mergeCell ref="H26:I26"/>
    <mergeCell ref="J26:K26"/>
    <mergeCell ref="L26:M26"/>
    <mergeCell ref="N26:O26"/>
    <mergeCell ref="C24:D24"/>
    <mergeCell ref="H24:I24"/>
    <mergeCell ref="J24:K24"/>
    <mergeCell ref="L24:M24"/>
    <mergeCell ref="N24:O24"/>
  </mergeCells>
  <printOptions/>
  <pageMargins left="0.787" right="0.787" top="0.984" bottom="0.984" header="0.512" footer="0.512"/>
  <pageSetup fitToHeight="1" fitToWidth="1" horizontalDpi="600" verticalDpi="6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nasu</cp:lastModifiedBy>
  <cp:lastPrinted>2012-10-26T09:16:13Z</cp:lastPrinted>
  <dcterms:created xsi:type="dcterms:W3CDTF">2009-02-24T09:20:08Z</dcterms:created>
  <dcterms:modified xsi:type="dcterms:W3CDTF">2012-10-31T00:36:48Z</dcterms:modified>
  <cp:category/>
  <cp:version/>
  <cp:contentType/>
  <cp:contentStatus/>
</cp:coreProperties>
</file>